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a7c4d1c68e96a2/Documents/Styrelsen/Årsmöten/Årsmöte 2023/"/>
    </mc:Choice>
  </mc:AlternateContent>
  <xr:revisionPtr revIDLastSave="1" documentId="8_{74C590B4-CD8D-485B-AD45-E548EE86083E}" xr6:coauthVersionLast="47" xr6:coauthVersionMax="47" xr10:uidLastSave="{28D3CEF1-92CA-4FB7-A294-AA0AC126A54C}"/>
  <bookViews>
    <workbookView xWindow="5790" yWindow="3930" windowWidth="21600" windowHeight="11385" activeTab="1" xr2:uid="{7C0948D0-AC69-41E0-9B9E-BB11C6D15AD3}"/>
  </bookViews>
  <sheets>
    <sheet name="Resultat o Budget" sheetId="1" r:id="rId1"/>
    <sheet name="Balans" sheetId="2" r:id="rId2"/>
    <sheet name="Notering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1" i="2"/>
  <c r="D12" i="2" s="1"/>
  <c r="E21" i="2"/>
  <c r="C21" i="2"/>
  <c r="E12" i="2"/>
  <c r="C12" i="2"/>
  <c r="D39" i="1"/>
  <c r="D28" i="1"/>
  <c r="D40" i="1"/>
  <c r="D35" i="1"/>
  <c r="C27" i="1"/>
  <c r="C28" i="1" s="1"/>
  <c r="C41" i="1"/>
  <c r="D14" i="1"/>
  <c r="C14" i="1"/>
  <c r="D41" i="1" l="1"/>
  <c r="D46" i="1" s="1"/>
  <c r="C46" i="1"/>
</calcChain>
</file>

<file path=xl/sharedStrings.xml><?xml version="1.0" encoding="utf-8"?>
<sst xmlns="http://schemas.openxmlformats.org/spreadsheetml/2006/main" count="100" uniqueCount="97">
  <si>
    <t>Resultatrapport med budget</t>
  </si>
  <si>
    <t>Kalmar Kanotklubb</t>
  </si>
  <si>
    <t>Perioden 2022-01-01--12-31</t>
  </si>
  <si>
    <t>Datum 2023-02-13</t>
  </si>
  <si>
    <t>BOKSLUT 2022</t>
  </si>
  <si>
    <t>BUDGETFÖRSLAG 2023</t>
  </si>
  <si>
    <t>Intäkter</t>
  </si>
  <si>
    <t>Kurs &amp; prova på verksamhet</t>
  </si>
  <si>
    <t>Försälj idrottskläder material</t>
  </si>
  <si>
    <t xml:space="preserve">Bidrag </t>
  </si>
  <si>
    <t xml:space="preserve">Medlemsavgifter </t>
  </si>
  <si>
    <t>Uthyrningsverksamhet</t>
  </si>
  <si>
    <t>Kajakplatser mm</t>
  </si>
  <si>
    <t>Klubbkajakavtal</t>
  </si>
  <si>
    <t>Övr intäkter</t>
  </si>
  <si>
    <t>SUMMA INTÄKTER</t>
  </si>
  <si>
    <t>Direkta kostnader</t>
  </si>
  <si>
    <t>Motionssektionen</t>
  </si>
  <si>
    <t>Supsektionen</t>
  </si>
  <si>
    <t>Familjsektionen o surfski</t>
  </si>
  <si>
    <t>Kustpaddlarverksamheten</t>
  </si>
  <si>
    <t>Canadensaruthyrning</t>
  </si>
  <si>
    <t>Inköp idrottskläder</t>
  </si>
  <si>
    <t xml:space="preserve">Möteskostnader </t>
  </si>
  <si>
    <t>Avgifter (SF)</t>
  </si>
  <si>
    <t>S:a direkta kostnader</t>
  </si>
  <si>
    <t>Övriga kostnader</t>
  </si>
  <si>
    <t xml:space="preserve">Fastighetskostnader </t>
  </si>
  <si>
    <t>Förbrukning invent.,  Rep &amp; underhåll</t>
  </si>
  <si>
    <t>Transportmedel och frakter</t>
  </si>
  <si>
    <t>Reklam och PR</t>
  </si>
  <si>
    <t>Möteskostnader o utb funktionärer</t>
  </si>
  <si>
    <t>Kontorskostnader</t>
  </si>
  <si>
    <t>Förvaltningskostnader</t>
  </si>
  <si>
    <t>S:a övriga kostnader</t>
  </si>
  <si>
    <t>Personalkostnader</t>
  </si>
  <si>
    <t>Övr ränteintäkter o.dyl.</t>
  </si>
  <si>
    <t>Resultat</t>
  </si>
  <si>
    <t>Vidbyggt kajakförråd</t>
  </si>
  <si>
    <t>Inköp kanoter</t>
  </si>
  <si>
    <t>Bilersättningar</t>
  </si>
  <si>
    <t>Kurs/läger för medlemmar</t>
  </si>
  <si>
    <t>Nya bryggor</t>
  </si>
  <si>
    <t>Tävling SUP/Kajak</t>
  </si>
  <si>
    <t>Balansrapport</t>
  </si>
  <si>
    <t>IB 1/1</t>
  </si>
  <si>
    <t>Förändring</t>
  </si>
  <si>
    <t>UB 31/12</t>
  </si>
  <si>
    <t>TILLGÅNGAR</t>
  </si>
  <si>
    <t>Lager och pågående arbeten</t>
  </si>
  <si>
    <t>Förutbet kostnader o upplupna intäkter</t>
  </si>
  <si>
    <t>Summa kassa och bank</t>
  </si>
  <si>
    <t>SUMMA TILLGÅNGAR</t>
  </si>
  <si>
    <t>EGET KAPITAL OCH SKULDER</t>
  </si>
  <si>
    <t>Summa Eget kapital</t>
  </si>
  <si>
    <t>Årets resultat</t>
  </si>
  <si>
    <t>Summa skatteskulder</t>
  </si>
  <si>
    <t>Personalskatter o soc.avgifter</t>
  </si>
  <si>
    <t>Upplupna kostnader o förutbet int</t>
  </si>
  <si>
    <t>SUMMA SKULDER OCH EGET KAPITAL</t>
  </si>
  <si>
    <t xml:space="preserve">Perioden 2022-01-01 - 2022-12-31 </t>
  </si>
  <si>
    <t>Kundfordringar</t>
  </si>
  <si>
    <t>Leverantörsskulder</t>
  </si>
  <si>
    <t>Not:  Under Eget kapital och skulder redovisas siffrorna med omvänt tecken.</t>
  </si>
  <si>
    <t>Noteringar till Bokslut och Budget</t>
  </si>
  <si>
    <t>Budget</t>
  </si>
  <si>
    <t>Bryggor</t>
  </si>
  <si>
    <t>Lite osäkert om vi kan få ännu mer hjälp.</t>
  </si>
  <si>
    <t>Vidbyggt förråd</t>
  </si>
  <si>
    <t>Kanoter</t>
  </si>
  <si>
    <t>2st Kanadensare ska bytas ut</t>
  </si>
  <si>
    <t>1 st Grönlandskajak ska bytas ut</t>
  </si>
  <si>
    <t>Paddlar o västar</t>
  </si>
  <si>
    <t>Kopiator</t>
  </si>
  <si>
    <t>Den kollapsar nog under året</t>
  </si>
  <si>
    <t>Kostnadsställen</t>
  </si>
  <si>
    <t>Tillgångar</t>
  </si>
  <si>
    <t>Som tidigare redovisar vi inte byggnader</t>
  </si>
  <si>
    <t>och kajaker i balansrapporten.</t>
  </si>
  <si>
    <t>Havskajak  (4093)</t>
  </si>
  <si>
    <t>Motion   4010</t>
  </si>
  <si>
    <t>SUP   (4013)</t>
  </si>
  <si>
    <t>Surfski (4014)</t>
  </si>
  <si>
    <t>Programvaror</t>
  </si>
  <si>
    <t>Nytt boknningsprogram</t>
  </si>
  <si>
    <t>Investeringar skrivs av direkt.</t>
  </si>
  <si>
    <t>Underhållsfond fylls på när det är möjligt.</t>
  </si>
  <si>
    <t>uthyrning</t>
  </si>
  <si>
    <t xml:space="preserve">Gick mycket bra </t>
  </si>
  <si>
    <t>Canadensar-</t>
  </si>
  <si>
    <t>Vidbyggt Kajakförråd</t>
  </si>
  <si>
    <t>Bra, men dyrare än vi rodde</t>
  </si>
  <si>
    <t>Vi antar att kluben kommer att få betala 25 000</t>
  </si>
  <si>
    <t>Antar att det tillkommer något. Därför 10 000</t>
  </si>
  <si>
    <t>Bokslutet</t>
  </si>
  <si>
    <t>2022 / 2023</t>
  </si>
  <si>
    <t>Här kommer man kunna se vad varje sektion använt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</si>
</sst>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_-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right"/>
    </xf>
    <xf numFmtId="0" fontId="2" fillId="0" borderId="0" xfId="0" applyFont="1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/>
    <xf numFmtId="4" fontId="0" fillId="0" borderId="0" xfId="0" applyNumberFormat="1"/>
    <xf numFmtId="4" fontId="6" fillId="0" borderId="0" xfId="0" applyNumberFormat="1" applyFont="1" applyAlignment="1">
      <alignment horizontal="right"/>
    </xf>
    <xf numFmtId="0" fontId="6" fillId="2" borderId="2" xfId="0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" fontId="3" fillId="0" borderId="0" xfId="0" applyNumberFormat="1" applyFont="1" applyAlignment="1">
      <alignment horizontal="right"/>
    </xf>
    <xf numFmtId="3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FD06-4558-449A-B423-A968CD2C2F9B}">
  <dimension ref="A1:F46"/>
  <sheetViews>
    <sheetView workbookViewId="0">
      <selection activeCell="F43" sqref="F43"/>
    </sheetView>
  </sheetViews>
  <sheetFormatPr defaultRowHeight="15" x14ac:dyDescent="0.25"/>
  <cols>
    <col min="1" max="1" width="28.140625" customWidth="1"/>
    <col min="3" max="3" width="20.140625" customWidth="1"/>
    <col min="4" max="4" width="27.42578125" customWidth="1"/>
    <col min="6" max="6" width="9.7109375" bestFit="1" customWidth="1"/>
  </cols>
  <sheetData>
    <row r="1" spans="1:4" ht="18" x14ac:dyDescent="0.25">
      <c r="A1" s="1" t="s">
        <v>0</v>
      </c>
      <c r="B1" s="1"/>
      <c r="C1" s="2"/>
      <c r="D1" s="3" t="s">
        <v>1</v>
      </c>
    </row>
    <row r="2" spans="1:4" ht="18" x14ac:dyDescent="0.25">
      <c r="A2" s="1"/>
      <c r="B2" s="1"/>
      <c r="C2" s="2"/>
      <c r="D2" s="3"/>
    </row>
    <row r="3" spans="1:4" x14ac:dyDescent="0.25">
      <c r="A3" s="4" t="s">
        <v>2</v>
      </c>
      <c r="B3" s="4"/>
      <c r="C3" s="2"/>
      <c r="D3" s="5" t="s">
        <v>3</v>
      </c>
    </row>
    <row r="4" spans="1:4" x14ac:dyDescent="0.25">
      <c r="A4" s="6"/>
      <c r="B4" s="7"/>
      <c r="C4" s="8" t="s">
        <v>4</v>
      </c>
      <c r="D4" s="8" t="s">
        <v>5</v>
      </c>
    </row>
    <row r="5" spans="1:4" x14ac:dyDescent="0.25">
      <c r="A5" s="9" t="s">
        <v>6</v>
      </c>
      <c r="B5" s="9"/>
      <c r="C5" s="10"/>
      <c r="D5" s="4"/>
    </row>
    <row r="6" spans="1:4" x14ac:dyDescent="0.25">
      <c r="A6" t="s">
        <v>7</v>
      </c>
      <c r="C6" s="11">
        <v>7000</v>
      </c>
      <c r="D6" s="11">
        <v>5000</v>
      </c>
    </row>
    <row r="7" spans="1:4" x14ac:dyDescent="0.25">
      <c r="A7" s="4" t="s">
        <v>8</v>
      </c>
      <c r="B7" s="4"/>
      <c r="C7" s="11">
        <v>35379</v>
      </c>
      <c r="D7" s="11">
        <v>37000</v>
      </c>
    </row>
    <row r="8" spans="1:4" x14ac:dyDescent="0.25">
      <c r="A8" s="4" t="s">
        <v>9</v>
      </c>
      <c r="B8" s="4"/>
      <c r="C8" s="11">
        <v>170064</v>
      </c>
      <c r="D8" s="11">
        <v>233270</v>
      </c>
    </row>
    <row r="9" spans="1:4" x14ac:dyDescent="0.25">
      <c r="A9" s="4" t="s">
        <v>10</v>
      </c>
      <c r="B9" s="4"/>
      <c r="C9" s="11">
        <v>105100</v>
      </c>
      <c r="D9" s="11">
        <v>110000</v>
      </c>
    </row>
    <row r="10" spans="1:4" x14ac:dyDescent="0.25">
      <c r="A10" s="4" t="s">
        <v>11</v>
      </c>
      <c r="B10" s="4"/>
      <c r="C10" s="11">
        <v>154425</v>
      </c>
      <c r="D10" s="11">
        <v>153000</v>
      </c>
    </row>
    <row r="11" spans="1:4" x14ac:dyDescent="0.25">
      <c r="A11" s="4" t="s">
        <v>12</v>
      </c>
      <c r="B11" s="4"/>
      <c r="C11" s="11">
        <v>77200</v>
      </c>
      <c r="D11" s="11">
        <v>77000</v>
      </c>
    </row>
    <row r="12" spans="1:4" x14ac:dyDescent="0.25">
      <c r="A12" s="4" t="s">
        <v>13</v>
      </c>
      <c r="B12" s="4"/>
      <c r="C12" s="11">
        <v>17700</v>
      </c>
      <c r="D12" s="11">
        <v>19000</v>
      </c>
    </row>
    <row r="13" spans="1:4" x14ac:dyDescent="0.25">
      <c r="A13" s="4" t="s">
        <v>14</v>
      </c>
      <c r="B13" s="4"/>
      <c r="C13" s="11">
        <v>5921</v>
      </c>
      <c r="D13" s="11">
        <v>5700</v>
      </c>
    </row>
    <row r="14" spans="1:4" x14ac:dyDescent="0.25">
      <c r="A14" s="9" t="s">
        <v>15</v>
      </c>
      <c r="B14" s="9"/>
      <c r="C14" s="2">
        <f>SUM(C6:C13)</f>
        <v>572789</v>
      </c>
      <c r="D14" s="2">
        <f>SUM(D6:D13)</f>
        <v>639970</v>
      </c>
    </row>
    <row r="15" spans="1:4" x14ac:dyDescent="0.25">
      <c r="A15" s="4"/>
      <c r="B15" s="4"/>
      <c r="C15" s="2"/>
      <c r="D15" s="4"/>
    </row>
    <row r="16" spans="1:4" x14ac:dyDescent="0.25">
      <c r="A16" s="9" t="s">
        <v>16</v>
      </c>
      <c r="B16" s="9"/>
      <c r="C16" s="2"/>
      <c r="D16" s="9"/>
    </row>
    <row r="17" spans="1:6" x14ac:dyDescent="0.25">
      <c r="A17" s="4" t="s">
        <v>41</v>
      </c>
      <c r="B17" s="9"/>
      <c r="C17" s="2"/>
      <c r="D17" s="14">
        <v>-5000</v>
      </c>
    </row>
    <row r="18" spans="1:6" x14ac:dyDescent="0.25">
      <c r="A18" s="4" t="s">
        <v>43</v>
      </c>
      <c r="B18" s="9"/>
      <c r="C18" s="2"/>
      <c r="D18" s="14">
        <v>-5000</v>
      </c>
    </row>
    <row r="19" spans="1:6" x14ac:dyDescent="0.25">
      <c r="A19" s="4" t="s">
        <v>17</v>
      </c>
      <c r="B19" s="4"/>
      <c r="C19" s="10">
        <v>-3000</v>
      </c>
      <c r="D19" s="10"/>
    </row>
    <row r="20" spans="1:6" x14ac:dyDescent="0.25">
      <c r="A20" s="4" t="s">
        <v>18</v>
      </c>
      <c r="B20" s="4"/>
      <c r="C20" s="11">
        <v>-1704</v>
      </c>
      <c r="D20" s="11"/>
    </row>
    <row r="21" spans="1:6" x14ac:dyDescent="0.25">
      <c r="A21" s="4" t="s">
        <v>19</v>
      </c>
      <c r="B21" s="4"/>
      <c r="C21" s="11"/>
      <c r="D21" s="11"/>
    </row>
    <row r="22" spans="1:6" x14ac:dyDescent="0.25">
      <c r="A22" s="4" t="s">
        <v>40</v>
      </c>
      <c r="B22" s="4"/>
      <c r="C22" s="11">
        <v>-1654</v>
      </c>
      <c r="D22" s="11">
        <v>-4000</v>
      </c>
    </row>
    <row r="23" spans="1:6" x14ac:dyDescent="0.25">
      <c r="A23" s="4" t="s">
        <v>20</v>
      </c>
      <c r="B23" s="4"/>
      <c r="C23" s="11">
        <v>-9420</v>
      </c>
      <c r="D23" s="11"/>
    </row>
    <row r="24" spans="1:6" x14ac:dyDescent="0.25">
      <c r="A24" s="4" t="s">
        <v>21</v>
      </c>
      <c r="B24" s="4"/>
      <c r="C24" s="11">
        <v>0</v>
      </c>
      <c r="D24" s="11">
        <v>-1500</v>
      </c>
    </row>
    <row r="25" spans="1:6" x14ac:dyDescent="0.25">
      <c r="A25" s="4" t="s">
        <v>22</v>
      </c>
      <c r="B25" s="4"/>
      <c r="C25" s="11">
        <v>-24027</v>
      </c>
      <c r="D25" s="11">
        <v>-25000</v>
      </c>
    </row>
    <row r="26" spans="1:6" x14ac:dyDescent="0.25">
      <c r="A26" s="4" t="s">
        <v>23</v>
      </c>
      <c r="B26" s="4"/>
      <c r="C26" s="11">
        <v>-3778</v>
      </c>
      <c r="D26" s="11">
        <v>-4000</v>
      </c>
    </row>
    <row r="27" spans="1:6" x14ac:dyDescent="0.25">
      <c r="A27" s="4" t="s">
        <v>24</v>
      </c>
      <c r="B27" s="4"/>
      <c r="C27" s="11">
        <f>-25652-2387</f>
        <v>-28039</v>
      </c>
      <c r="D27" s="11">
        <v>-28039</v>
      </c>
    </row>
    <row r="28" spans="1:6" x14ac:dyDescent="0.25">
      <c r="A28" s="9" t="s">
        <v>25</v>
      </c>
      <c r="B28" s="9"/>
      <c r="C28" s="2">
        <f>SUM(C19:C27)</f>
        <v>-71622</v>
      </c>
      <c r="D28" s="2">
        <f>SUM(D17:D27)</f>
        <v>-72539</v>
      </c>
      <c r="F28" s="15"/>
    </row>
    <row r="29" spans="1:6" x14ac:dyDescent="0.25">
      <c r="A29" s="9"/>
      <c r="B29" s="9"/>
      <c r="C29" s="2"/>
      <c r="D29" s="9"/>
    </row>
    <row r="30" spans="1:6" x14ac:dyDescent="0.25">
      <c r="A30" s="9" t="s">
        <v>26</v>
      </c>
      <c r="B30" s="9"/>
      <c r="C30" s="2"/>
      <c r="D30" s="9"/>
    </row>
    <row r="31" spans="1:6" x14ac:dyDescent="0.25">
      <c r="A31" s="4" t="s">
        <v>27</v>
      </c>
      <c r="B31" s="4"/>
      <c r="C31" s="10">
        <v>-84355</v>
      </c>
      <c r="D31" s="10">
        <v>-90000</v>
      </c>
    </row>
    <row r="32" spans="1:6" x14ac:dyDescent="0.25">
      <c r="A32" s="4" t="s">
        <v>38</v>
      </c>
      <c r="B32" s="4"/>
      <c r="C32" s="10">
        <v>-127202</v>
      </c>
      <c r="D32" s="10">
        <v>-10000</v>
      </c>
    </row>
    <row r="33" spans="1:4" x14ac:dyDescent="0.25">
      <c r="A33" s="4" t="s">
        <v>39</v>
      </c>
      <c r="B33" s="4"/>
      <c r="C33" s="10">
        <v>-59298</v>
      </c>
      <c r="D33" s="10">
        <v>-100000</v>
      </c>
    </row>
    <row r="34" spans="1:4" x14ac:dyDescent="0.25">
      <c r="A34" s="4" t="s">
        <v>42</v>
      </c>
      <c r="B34" s="4"/>
      <c r="C34" s="10"/>
      <c r="D34" s="10">
        <v>-125000</v>
      </c>
    </row>
    <row r="35" spans="1:4" x14ac:dyDescent="0.25">
      <c r="A35" s="4" t="s">
        <v>28</v>
      </c>
      <c r="B35" s="4"/>
      <c r="C35" s="10">
        <v>-4998.5</v>
      </c>
      <c r="D35" s="10">
        <f>-(1500+4000+300+2000+1000)</f>
        <v>-8800</v>
      </c>
    </row>
    <row r="36" spans="1:4" x14ac:dyDescent="0.25">
      <c r="A36" s="4" t="s">
        <v>29</v>
      </c>
      <c r="B36" s="4"/>
      <c r="C36" s="10"/>
      <c r="D36" s="10"/>
    </row>
    <row r="37" spans="1:4" x14ac:dyDescent="0.25">
      <c r="A37" s="4" t="s">
        <v>30</v>
      </c>
      <c r="B37" s="4"/>
      <c r="C37" s="10">
        <v>0</v>
      </c>
      <c r="D37" s="10"/>
    </row>
    <row r="38" spans="1:4" x14ac:dyDescent="0.25">
      <c r="A38" s="4" t="s">
        <v>31</v>
      </c>
      <c r="B38" s="4"/>
      <c r="C38" s="10">
        <v>-1697</v>
      </c>
      <c r="D38" s="10">
        <v>-3000</v>
      </c>
    </row>
    <row r="39" spans="1:4" x14ac:dyDescent="0.25">
      <c r="A39" s="4" t="s">
        <v>32</v>
      </c>
      <c r="B39" s="4"/>
      <c r="C39" s="10">
        <v>-37371</v>
      </c>
      <c r="D39" s="10">
        <f>-(8000+10000+2000+10000+10000+4000+300+2387)</f>
        <v>-46687</v>
      </c>
    </row>
    <row r="40" spans="1:4" x14ac:dyDescent="0.25">
      <c r="A40" s="4" t="s">
        <v>33</v>
      </c>
      <c r="B40" s="4"/>
      <c r="C40" s="10">
        <v>-42251</v>
      </c>
      <c r="D40" s="10">
        <f>-(700+3000+35000+4000+4000)</f>
        <v>-46700</v>
      </c>
    </row>
    <row r="41" spans="1:4" x14ac:dyDescent="0.25">
      <c r="A41" s="9" t="s">
        <v>34</v>
      </c>
      <c r="B41" s="9"/>
      <c r="C41" s="2">
        <f>SUM(C31:C40)</f>
        <v>-357172.5</v>
      </c>
      <c r="D41" s="2">
        <f>SUM(D31:D40)</f>
        <v>-430187</v>
      </c>
    </row>
    <row r="42" spans="1:4" x14ac:dyDescent="0.25">
      <c r="A42" s="4"/>
      <c r="B42" s="4"/>
      <c r="C42" s="10"/>
      <c r="D42" s="12"/>
    </row>
    <row r="43" spans="1:4" x14ac:dyDescent="0.25">
      <c r="A43" s="4" t="s">
        <v>35</v>
      </c>
      <c r="B43" s="4"/>
      <c r="C43" s="10">
        <v>-209991</v>
      </c>
      <c r="D43" s="10">
        <v>-218200</v>
      </c>
    </row>
    <row r="44" spans="1:4" x14ac:dyDescent="0.25">
      <c r="A44" s="4" t="s">
        <v>36</v>
      </c>
      <c r="B44" s="4"/>
      <c r="C44" s="10">
        <v>-26</v>
      </c>
      <c r="D44" s="10">
        <v>7300</v>
      </c>
    </row>
    <row r="45" spans="1:4" x14ac:dyDescent="0.25">
      <c r="A45" s="9"/>
      <c r="B45" s="9"/>
      <c r="C45" s="2"/>
      <c r="D45" s="2"/>
    </row>
    <row r="46" spans="1:4" x14ac:dyDescent="0.25">
      <c r="A46" s="9" t="s">
        <v>37</v>
      </c>
      <c r="B46" s="9"/>
      <c r="C46" s="13">
        <f>C14+C28+C41+C43+C44</f>
        <v>-66022.5</v>
      </c>
      <c r="D46" s="13">
        <f>D14+D28+D41+D43+D44</f>
        <v>-73656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6139-B462-43BF-8BB7-1C8632405DCC}">
  <dimension ref="B3:E23"/>
  <sheetViews>
    <sheetView tabSelected="1" topLeftCell="A10" zoomScale="170" workbookViewId="0">
      <selection activeCell="B5" sqref="B5"/>
    </sheetView>
  </sheetViews>
  <sheetFormatPr defaultRowHeight="15" x14ac:dyDescent="0.25"/>
  <cols>
    <col min="2" max="2" width="34.42578125" customWidth="1"/>
    <col min="3" max="3" width="15.140625" customWidth="1"/>
    <col min="4" max="4" width="11.42578125" bestFit="1" customWidth="1"/>
    <col min="5" max="5" width="14.5703125" customWidth="1"/>
  </cols>
  <sheetData>
    <row r="3" spans="2:5" ht="18" x14ac:dyDescent="0.25">
      <c r="B3" s="1" t="s">
        <v>44</v>
      </c>
      <c r="C3" s="2"/>
      <c r="D3" s="2"/>
      <c r="E3" s="3" t="s">
        <v>1</v>
      </c>
    </row>
    <row r="4" spans="2:5" x14ac:dyDescent="0.25">
      <c r="B4" s="4" t="s">
        <v>60</v>
      </c>
      <c r="C4" s="16"/>
      <c r="D4" s="2"/>
      <c r="E4" s="10"/>
    </row>
    <row r="5" spans="2:5" x14ac:dyDescent="0.25">
      <c r="B5" s="6"/>
      <c r="C5" s="17" t="s">
        <v>45</v>
      </c>
      <c r="D5" s="8" t="s">
        <v>46</v>
      </c>
      <c r="E5" s="18" t="s">
        <v>47</v>
      </c>
    </row>
    <row r="6" spans="2:5" x14ac:dyDescent="0.25">
      <c r="B6" s="4"/>
      <c r="C6" s="19"/>
      <c r="D6" s="10"/>
      <c r="E6" s="20"/>
    </row>
    <row r="7" spans="2:5" x14ac:dyDescent="0.25">
      <c r="B7" s="9" t="s">
        <v>48</v>
      </c>
      <c r="C7" s="19"/>
      <c r="D7" s="10"/>
      <c r="E7" s="20"/>
    </row>
    <row r="8" spans="2:5" x14ac:dyDescent="0.25">
      <c r="B8" s="4" t="s">
        <v>49</v>
      </c>
      <c r="C8" s="10">
        <v>2917</v>
      </c>
      <c r="D8" s="10">
        <v>0</v>
      </c>
      <c r="E8" s="10">
        <v>2917</v>
      </c>
    </row>
    <row r="9" spans="2:5" x14ac:dyDescent="0.25">
      <c r="B9" s="4" t="s">
        <v>61</v>
      </c>
      <c r="C9" s="10">
        <v>5850</v>
      </c>
      <c r="D9" s="10">
        <v>-2702</v>
      </c>
      <c r="E9" s="10">
        <v>3148</v>
      </c>
    </row>
    <row r="10" spans="2:5" x14ac:dyDescent="0.25">
      <c r="B10" s="4" t="s">
        <v>50</v>
      </c>
      <c r="C10" s="10">
        <v>7</v>
      </c>
      <c r="D10" s="10">
        <v>71983</v>
      </c>
      <c r="E10" s="10">
        <v>71990</v>
      </c>
    </row>
    <row r="11" spans="2:5" x14ac:dyDescent="0.25">
      <c r="B11" s="4" t="s">
        <v>51</v>
      </c>
      <c r="C11" s="10">
        <v>773743.69</v>
      </c>
      <c r="D11" s="10">
        <f>-(C11-E11)</f>
        <v>-129484.29999999993</v>
      </c>
      <c r="E11" s="10">
        <v>644259.39</v>
      </c>
    </row>
    <row r="12" spans="2:5" x14ac:dyDescent="0.25">
      <c r="B12" s="9" t="s">
        <v>52</v>
      </c>
      <c r="C12" s="10">
        <f>SUM(C8:C11)</f>
        <v>782517.69</v>
      </c>
      <c r="D12" s="10">
        <f>SUM(D8:D11)</f>
        <v>-60203.29999999993</v>
      </c>
      <c r="E12" s="10">
        <f>SUM(E8:E11)</f>
        <v>722314.39</v>
      </c>
    </row>
    <row r="13" spans="2:5" x14ac:dyDescent="0.25">
      <c r="B13" s="4"/>
      <c r="C13" s="10"/>
      <c r="D13" s="10"/>
      <c r="E13" s="10"/>
    </row>
    <row r="14" spans="2:5" x14ac:dyDescent="0.25">
      <c r="B14" s="9" t="s">
        <v>53</v>
      </c>
      <c r="C14" s="10"/>
      <c r="D14" s="10"/>
      <c r="E14" s="10"/>
    </row>
    <row r="15" spans="2:5" x14ac:dyDescent="0.25">
      <c r="B15" s="4" t="s">
        <v>54</v>
      </c>
      <c r="C15" s="10">
        <v>-814639.51</v>
      </c>
      <c r="D15" s="10">
        <v>66022.3</v>
      </c>
      <c r="E15" s="10">
        <v>-761688.69</v>
      </c>
    </row>
    <row r="16" spans="2:5" x14ac:dyDescent="0.25">
      <c r="B16" s="4" t="s">
        <v>55</v>
      </c>
      <c r="C16" s="10">
        <v>52950.82</v>
      </c>
      <c r="D16" s="10">
        <f>E16-C16</f>
        <v>13071.480000000003</v>
      </c>
      <c r="E16" s="10">
        <v>66022.3</v>
      </c>
    </row>
    <row r="17" spans="2:5" x14ac:dyDescent="0.25">
      <c r="B17" s="4" t="s">
        <v>56</v>
      </c>
      <c r="C17" s="10">
        <v>-5044</v>
      </c>
      <c r="D17" s="10">
        <v>-468</v>
      </c>
      <c r="E17" s="10">
        <v>-5215</v>
      </c>
    </row>
    <row r="18" spans="2:5" x14ac:dyDescent="0.25">
      <c r="B18" s="4" t="s">
        <v>57</v>
      </c>
      <c r="C18" s="10">
        <v>-15785</v>
      </c>
      <c r="D18" s="10">
        <v>-136</v>
      </c>
      <c r="E18" s="10">
        <v>-15921</v>
      </c>
    </row>
    <row r="19" spans="2:5" x14ac:dyDescent="0.25">
      <c r="B19" s="4" t="s">
        <v>62</v>
      </c>
      <c r="C19" s="10">
        <v>0</v>
      </c>
      <c r="D19" s="10">
        <v>-5215</v>
      </c>
      <c r="E19" s="10">
        <v>-5512</v>
      </c>
    </row>
    <row r="20" spans="2:5" x14ac:dyDescent="0.25">
      <c r="B20" s="4" t="s">
        <v>58</v>
      </c>
      <c r="C20" s="10">
        <v>0</v>
      </c>
      <c r="D20" s="10">
        <v>0</v>
      </c>
      <c r="E20" s="10">
        <v>0</v>
      </c>
    </row>
    <row r="21" spans="2:5" x14ac:dyDescent="0.25">
      <c r="B21" s="9" t="s">
        <v>59</v>
      </c>
      <c r="C21" s="10">
        <f>SUM(C15:C20)</f>
        <v>-782517.69000000006</v>
      </c>
      <c r="D21" s="10">
        <v>60203.3</v>
      </c>
      <c r="E21" s="10">
        <f>SUM(E15:E20)</f>
        <v>-722314.3899999999</v>
      </c>
    </row>
    <row r="22" spans="2:5" x14ac:dyDescent="0.25">
      <c r="B22" s="4"/>
      <c r="C22" s="16"/>
      <c r="D22" s="10"/>
      <c r="E22" s="5"/>
    </row>
    <row r="23" spans="2:5" x14ac:dyDescent="0.25">
      <c r="B23" s="4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E92F-8915-4262-9276-206FDE9496E1}">
  <dimension ref="B2:G36"/>
  <sheetViews>
    <sheetView topLeftCell="A10" workbookViewId="0">
      <selection activeCell="J20" sqref="J20"/>
    </sheetView>
  </sheetViews>
  <sheetFormatPr defaultRowHeight="15" x14ac:dyDescent="0.25"/>
  <cols>
    <col min="1" max="1" width="6.140625" customWidth="1"/>
    <col min="3" max="3" width="19.28515625" customWidth="1"/>
  </cols>
  <sheetData>
    <row r="2" spans="2:7" ht="21" x14ac:dyDescent="0.35">
      <c r="B2" s="22" t="s">
        <v>64</v>
      </c>
      <c r="C2" s="22"/>
      <c r="D2" s="22"/>
      <c r="E2" s="22"/>
      <c r="F2" s="22" t="s">
        <v>1</v>
      </c>
      <c r="G2" s="22"/>
    </row>
    <row r="3" spans="2:7" ht="18.75" x14ac:dyDescent="0.3">
      <c r="B3" s="23" t="s">
        <v>95</v>
      </c>
    </row>
    <row r="5" spans="2:7" ht="18.75" x14ac:dyDescent="0.3">
      <c r="B5" s="23" t="s">
        <v>94</v>
      </c>
    </row>
    <row r="6" spans="2:7" x14ac:dyDescent="0.25">
      <c r="C6" t="s">
        <v>89</v>
      </c>
    </row>
    <row r="7" spans="2:7" x14ac:dyDescent="0.25">
      <c r="C7" t="s">
        <v>87</v>
      </c>
      <c r="D7" t="s">
        <v>88</v>
      </c>
      <c r="G7" s="21">
        <v>140000</v>
      </c>
    </row>
    <row r="9" spans="2:7" x14ac:dyDescent="0.25">
      <c r="C9" t="s">
        <v>90</v>
      </c>
      <c r="D9" t="s">
        <v>91</v>
      </c>
      <c r="G9" s="21">
        <v>127202</v>
      </c>
    </row>
    <row r="10" spans="2:7" ht="18.75" x14ac:dyDescent="0.3">
      <c r="B10" s="23" t="s">
        <v>65</v>
      </c>
    </row>
    <row r="11" spans="2:7" x14ac:dyDescent="0.25">
      <c r="C11" t="s">
        <v>66</v>
      </c>
      <c r="D11" t="s">
        <v>92</v>
      </c>
    </row>
    <row r="12" spans="2:7" x14ac:dyDescent="0.25">
      <c r="D12" t="s">
        <v>67</v>
      </c>
    </row>
    <row r="14" spans="2:7" x14ac:dyDescent="0.25">
      <c r="C14" t="s">
        <v>68</v>
      </c>
      <c r="D14" t="s">
        <v>93</v>
      </c>
    </row>
    <row r="16" spans="2:7" x14ac:dyDescent="0.25">
      <c r="C16" t="s">
        <v>69</v>
      </c>
      <c r="D16" t="s">
        <v>70</v>
      </c>
      <c r="G16" s="21">
        <v>60000</v>
      </c>
    </row>
    <row r="17" spans="2:7" x14ac:dyDescent="0.25">
      <c r="D17" t="s">
        <v>71</v>
      </c>
      <c r="G17" s="21">
        <v>30000</v>
      </c>
    </row>
    <row r="18" spans="2:7" x14ac:dyDescent="0.25">
      <c r="D18" t="s">
        <v>72</v>
      </c>
      <c r="G18" s="21">
        <v>10000</v>
      </c>
    </row>
    <row r="20" spans="2:7" x14ac:dyDescent="0.25">
      <c r="C20" t="s">
        <v>73</v>
      </c>
      <c r="D20" t="s">
        <v>74</v>
      </c>
      <c r="G20" s="21">
        <v>10000</v>
      </c>
    </row>
    <row r="21" spans="2:7" x14ac:dyDescent="0.25">
      <c r="G21" s="21"/>
    </row>
    <row r="22" spans="2:7" x14ac:dyDescent="0.25">
      <c r="C22" t="s">
        <v>83</v>
      </c>
      <c r="D22" t="s">
        <v>84</v>
      </c>
      <c r="G22" s="21">
        <v>10000</v>
      </c>
    </row>
    <row r="24" spans="2:7" x14ac:dyDescent="0.25">
      <c r="C24" t="s">
        <v>75</v>
      </c>
      <c r="D24" t="s">
        <v>79</v>
      </c>
    </row>
    <row r="25" spans="2:7" x14ac:dyDescent="0.25">
      <c r="D25" t="s">
        <v>80</v>
      </c>
    </row>
    <row r="26" spans="2:7" x14ac:dyDescent="0.25">
      <c r="D26" t="s">
        <v>81</v>
      </c>
    </row>
    <row r="27" spans="2:7" x14ac:dyDescent="0.25">
      <c r="D27" t="s">
        <v>82</v>
      </c>
    </row>
    <row r="28" spans="2:7" x14ac:dyDescent="0.25">
      <c r="D28" t="s">
        <v>96</v>
      </c>
    </row>
    <row r="30" spans="2:7" ht="18.75" x14ac:dyDescent="0.3">
      <c r="B30" s="23" t="s">
        <v>44</v>
      </c>
    </row>
    <row r="31" spans="2:7" x14ac:dyDescent="0.25">
      <c r="C31" t="s">
        <v>76</v>
      </c>
      <c r="D31" t="s">
        <v>77</v>
      </c>
    </row>
    <row r="32" spans="2:7" x14ac:dyDescent="0.25">
      <c r="D32" t="s">
        <v>78</v>
      </c>
    </row>
    <row r="34" spans="4:4" x14ac:dyDescent="0.25">
      <c r="D34" t="s">
        <v>85</v>
      </c>
    </row>
    <row r="36" spans="4:4" x14ac:dyDescent="0.25">
      <c r="D36" t="s">
        <v>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 o Budget</vt:lpstr>
      <vt:lpstr>Balans</vt:lpstr>
      <vt:lpstr>Noteringar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Nimblad</dc:creator>
  <cp:lastModifiedBy>Kalmar Kanotklubb</cp:lastModifiedBy>
  <cp:lastPrinted>2023-02-14T09:20:20Z</cp:lastPrinted>
  <dcterms:created xsi:type="dcterms:W3CDTF">2023-02-13T13:40:04Z</dcterms:created>
  <dcterms:modified xsi:type="dcterms:W3CDTF">2023-02-14T09:20:55Z</dcterms:modified>
</cp:coreProperties>
</file>